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CACES - NOVA GESTÃO\ALTERAÇÃO DE JORNADA\"/>
    </mc:Choice>
  </mc:AlternateContent>
  <bookViews>
    <workbookView showSheetTabs="0" xWindow="0" yWindow="0" windowWidth="28800" windowHeight="12585" tabRatio="676"/>
  </bookViews>
  <sheets>
    <sheet name="Quadro Horários" sheetId="11" r:id="rId1"/>
    <sheet name="Auxiliar" sheetId="12" r:id="rId2"/>
  </sheets>
  <definedNames>
    <definedName name="Cargo">#REF!</definedName>
    <definedName name="Cargos">#REF!</definedName>
    <definedName name="Gestão_cargos">#REF!</definedName>
    <definedName name="Orientação_Tipo">#REF!</definedName>
    <definedName name="_xlnm.Print_Titles" localSheetId="0">'Quadro Horários'!$1:$5</definedName>
  </definedNames>
  <calcPr calcId="162913" iterateDelta="1E-4"/>
</workbook>
</file>

<file path=xl/calcChain.xml><?xml version="1.0" encoding="utf-8"?>
<calcChain xmlns="http://schemas.openxmlformats.org/spreadsheetml/2006/main">
  <c r="W8" i="11" l="1"/>
  <c r="U8" i="11"/>
  <c r="U16" i="11" s="1"/>
  <c r="T8" i="11"/>
  <c r="R8" i="11"/>
  <c r="R16" i="11" s="1"/>
  <c r="Q8" i="11"/>
  <c r="O8" i="11"/>
  <c r="O16" i="11" s="1"/>
  <c r="N8" i="11"/>
  <c r="L8" i="11"/>
  <c r="K8" i="11"/>
  <c r="I8" i="11"/>
  <c r="I16" i="11" s="1"/>
  <c r="H8" i="11"/>
  <c r="F8" i="11"/>
  <c r="E8" i="11"/>
  <c r="C8" i="11"/>
  <c r="W36" i="11"/>
  <c r="T36" i="11"/>
  <c r="Q36" i="11"/>
  <c r="N36" i="11"/>
  <c r="K36" i="11"/>
  <c r="H36" i="11"/>
  <c r="E36" i="11"/>
  <c r="U36" i="11"/>
  <c r="U44" i="11" s="1"/>
  <c r="R36" i="11"/>
  <c r="O36" i="11"/>
  <c r="O44" i="11" s="1"/>
  <c r="L36" i="11"/>
  <c r="I36" i="11"/>
  <c r="I44" i="11" s="1"/>
  <c r="F36" i="11"/>
  <c r="C36" i="11"/>
  <c r="C44" i="11" s="1"/>
  <c r="R44" i="11" l="1"/>
  <c r="F44" i="11"/>
  <c r="L44" i="11"/>
  <c r="I7" i="11"/>
  <c r="I35" i="11"/>
  <c r="H35" i="11"/>
  <c r="H7" i="11"/>
  <c r="B49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21" i="11"/>
  <c r="E13" i="11"/>
  <c r="D13" i="11"/>
  <c r="C13" i="11"/>
  <c r="F43" i="11" l="1"/>
  <c r="P42" i="11"/>
  <c r="O43" i="11" s="1"/>
  <c r="D42" i="11"/>
  <c r="C43" i="11" s="1"/>
  <c r="G42" i="11"/>
  <c r="M42" i="11"/>
  <c r="L43" i="11" s="1"/>
  <c r="S42" i="11"/>
  <c r="R43" i="11" s="1"/>
  <c r="J42" i="11"/>
  <c r="I43" i="11" s="1"/>
  <c r="V42" i="11"/>
  <c r="U43" i="11" s="1"/>
  <c r="W13" i="11"/>
  <c r="V13" i="11"/>
  <c r="U13" i="11"/>
  <c r="D14" i="11"/>
  <c r="L46" i="11" l="1"/>
  <c r="N46" i="11" s="1"/>
  <c r="V14" i="11"/>
  <c r="J13" i="11"/>
  <c r="K13" i="11"/>
  <c r="L13" i="11"/>
  <c r="N13" i="11"/>
  <c r="P13" i="11"/>
  <c r="Q13" i="11"/>
  <c r="T13" i="11"/>
  <c r="S13" i="11"/>
  <c r="R13" i="11"/>
  <c r="O13" i="11"/>
  <c r="M13" i="11"/>
  <c r="I13" i="11"/>
  <c r="H13" i="11"/>
  <c r="G13" i="11"/>
  <c r="F13" i="11"/>
  <c r="S14" i="11" l="1"/>
  <c r="P14" i="11"/>
  <c r="M14" i="11"/>
  <c r="J14" i="11"/>
  <c r="G14" i="11"/>
  <c r="L18" i="11" l="1"/>
  <c r="N18" i="11" s="1"/>
</calcChain>
</file>

<file path=xl/sharedStrings.xml><?xml version="1.0" encoding="utf-8"?>
<sst xmlns="http://schemas.openxmlformats.org/spreadsheetml/2006/main" count="88" uniqueCount="30">
  <si>
    <t>Orientações</t>
  </si>
  <si>
    <t>Horário</t>
  </si>
  <si>
    <t>Manhã</t>
  </si>
  <si>
    <t>Tarde</t>
  </si>
  <si>
    <t>Noite</t>
  </si>
  <si>
    <t>Segunda</t>
  </si>
  <si>
    <t>Terça</t>
  </si>
  <si>
    <t>Quarta</t>
  </si>
  <si>
    <t>Quinta</t>
  </si>
  <si>
    <t>Sexta</t>
  </si>
  <si>
    <t>às</t>
  </si>
  <si>
    <t>Total dia:</t>
  </si>
  <si>
    <t>Nome:</t>
  </si>
  <si>
    <t>Domingo</t>
  </si>
  <si>
    <t>Sábado</t>
  </si>
  <si>
    <t>Total semanal:</t>
  </si>
  <si>
    <t>Quadro de horários</t>
  </si>
  <si>
    <t>Jornada atual:</t>
  </si>
  <si>
    <t>horas</t>
  </si>
  <si>
    <t>Regime</t>
  </si>
  <si>
    <t>Texto</t>
  </si>
  <si>
    <t>Jornada proposta:</t>
  </si>
  <si>
    <r>
      <t xml:space="preserve">A jornada semanal deve totalizar </t>
    </r>
    <r>
      <rPr>
        <b/>
        <sz val="11"/>
        <color theme="1"/>
        <rFont val="Calibri"/>
        <family val="2"/>
        <scheme val="minor"/>
      </rPr>
      <t>20 horas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A jornada deve ser de </t>
    </r>
    <r>
      <rPr>
        <b/>
        <sz val="11"/>
        <color theme="1"/>
        <rFont val="Calibri"/>
        <family val="2"/>
        <scheme val="minor"/>
      </rPr>
      <t>quatro horas diárias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Deve existir intervalo de no mínimo 11 (onze) horas entre o fim de uma jornada de trabalho e o início de outra no cargo UFU (Parecer AGU GQ-145, de 16 de março de 1998);
Deve ser assegurado repouso semanal remunerado.</t>
    </r>
  </si>
  <si>
    <r>
      <t>A jornada semanal deve totalizar 3</t>
    </r>
    <r>
      <rPr>
        <b/>
        <sz val="11"/>
        <color theme="1"/>
        <rFont val="Calibri"/>
        <family val="2"/>
        <scheme val="minor"/>
      </rPr>
      <t>0 horas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A jornada deve ser de </t>
    </r>
    <r>
      <rPr>
        <b/>
        <sz val="11"/>
        <color theme="1"/>
        <rFont val="Calibri"/>
        <family val="2"/>
        <scheme val="minor"/>
      </rPr>
      <t>seis horas diárias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Deve existir intervalo de no mínimo 11 (onze) horas entre o fim de uma jornada de trabalho e o início de outra no cargo UFU (Parecer AGU GQ-145, de 16 de março de 1998);
Deve ser assegurado repouso semanal remunerado.</t>
    </r>
  </si>
  <si>
    <r>
      <t>A jornada semanal deve totalizar 40</t>
    </r>
    <r>
      <rPr>
        <b/>
        <sz val="11"/>
        <color theme="1"/>
        <rFont val="Calibri"/>
        <family val="2"/>
        <scheme val="minor"/>
      </rPr>
      <t xml:space="preserve"> horas</t>
    </r>
    <r>
      <rPr>
        <sz val="11"/>
        <color theme="1"/>
        <rFont val="Calibri"/>
        <family val="2"/>
        <scheme val="minor"/>
      </rPr>
      <t xml:space="preserve"> (Art. 5º da Medida Provisória nº 2.174-28, de 24 de agosto de 2001 combinado com Art. 20 da Instrução Normativa nº 2, de 12 de setembro de 2018);
A jornada deve ser de no mínimo seis horas e no máximo oito horas</t>
    </r>
    <r>
      <rPr>
        <b/>
        <sz val="11"/>
        <color theme="1"/>
        <rFont val="Calibri"/>
        <family val="2"/>
        <scheme val="minor"/>
      </rPr>
      <t xml:space="preserve"> diárias</t>
    </r>
    <r>
      <rPr>
        <sz val="11"/>
        <color theme="1"/>
        <rFont val="Calibri"/>
        <family val="2"/>
        <scheme val="minor"/>
      </rPr>
      <t xml:space="preserve"> (Art. 19 da Lei nº 8.112/1990 combinado com Art. 1º do Decreto nº 1590/1995 e Art. 2º da Instrução Normativa nº 2, de 12 de setembro de 2018);
Deve existir intervalo para refeição de no mínimo 1 (uma) e no máximo 3 (três) horas (Art. 5º, § 2º do Decreto nº 1590/1995 combinado com Art. 5º da Instrução Normativa nº 2, de 12 de setembro 2018);
Deve existir intervalo de no mínimo 11 (onze) horas entre o fim de uma jornada de trabalho e o início de outra no cargo UFU (Parecer AGU GQ-145, de 16 de março de 1998);
Deve ser assegurado repouso semanal remunerado.</t>
    </r>
  </si>
  <si>
    <t>Mínimo</t>
  </si>
  <si>
    <t>Máximo</t>
  </si>
  <si>
    <t>min</t>
  </si>
  <si>
    <t>max</t>
  </si>
  <si>
    <t>SIAPE: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</si>
</sst>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0" fontId="0" fillId="2" borderId="4" xfId="0" applyNumberFormat="1" applyFill="1" applyBorder="1" applyAlignment="1" applyProtection="1">
      <alignment horizontal="center" vertical="center"/>
      <protection locked="0"/>
    </xf>
    <xf numFmtId="2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20" fontId="0" fillId="2" borderId="5" xfId="0" applyNumberFormat="1" applyFill="1" applyBorder="1" applyAlignment="1" applyProtection="1">
      <alignment horizontal="center" vertical="center"/>
      <protection locked="0"/>
    </xf>
    <xf numFmtId="20" fontId="0" fillId="2" borderId="0" xfId="0" applyNumberFormat="1" applyFill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0" fontId="0" fillId="2" borderId="2" xfId="0" applyNumberFormat="1" applyFill="1" applyBorder="1" applyAlignment="1" applyProtection="1">
      <alignment horizontal="center" vertical="center"/>
      <protection locked="0"/>
    </xf>
    <xf numFmtId="2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center" vertical="center"/>
    </xf>
    <xf numFmtId="164" fontId="0" fillId="3" borderId="0" xfId="0" applyNumberFormat="1" applyFill="1" applyProtection="1"/>
    <xf numFmtId="0" fontId="1" fillId="3" borderId="0" xfId="0" applyFont="1" applyFill="1" applyProtection="1"/>
    <xf numFmtId="0" fontId="4" fillId="3" borderId="0" xfId="0" applyFont="1" applyFill="1" applyProtection="1"/>
    <xf numFmtId="0" fontId="0" fillId="0" borderId="0" xfId="0" applyAlignment="1">
      <alignment wrapText="1"/>
    </xf>
    <xf numFmtId="0" fontId="0" fillId="4" borderId="0" xfId="0" applyFill="1" applyProtection="1"/>
    <xf numFmtId="0" fontId="1" fillId="4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center" vertical="center"/>
    </xf>
    <xf numFmtId="164" fontId="0" fillId="4" borderId="0" xfId="0" applyNumberFormat="1" applyFill="1" applyProtection="1"/>
    <xf numFmtId="0" fontId="1" fillId="4" borderId="0" xfId="0" applyFont="1" applyFill="1" applyProtection="1"/>
    <xf numFmtId="20" fontId="5" fillId="4" borderId="0" xfId="0" applyNumberFormat="1" applyFont="1" applyFill="1" applyProtection="1"/>
    <xf numFmtId="0" fontId="5" fillId="4" borderId="0" xfId="0" applyNumberFormat="1" applyFont="1" applyFill="1" applyProtection="1"/>
    <xf numFmtId="0" fontId="0" fillId="5" borderId="0" xfId="0" applyFill="1" applyProtection="1"/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right" vertical="center"/>
    </xf>
    <xf numFmtId="20" fontId="0" fillId="4" borderId="0" xfId="0" applyNumberFormat="1" applyFill="1" applyAlignment="1" applyProtection="1">
      <alignment horizontal="center" vertical="center"/>
    </xf>
    <xf numFmtId="20" fontId="4" fillId="3" borderId="0" xfId="0" applyNumberFormat="1" applyFont="1" applyFill="1" applyAlignment="1" applyProtection="1">
      <alignment horizontal="center" vertical="center"/>
    </xf>
    <xf numFmtId="20" fontId="0" fillId="3" borderId="0" xfId="0" applyNumberForma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left" vertical="top" wrapText="1"/>
    </xf>
    <xf numFmtId="0" fontId="0" fillId="4" borderId="5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5" fillId="4" borderId="0" xfId="0" applyFont="1" applyFill="1" applyProtection="1"/>
    <xf numFmtId="20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/>
    </xf>
    <xf numFmtId="0" fontId="3" fillId="5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6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 wrapText="1"/>
    </xf>
    <xf numFmtId="0" fontId="2" fillId="4" borderId="0" xfId="0" applyFont="1" applyFill="1" applyAlignment="1" applyProtection="1">
      <alignment horizontal="center" vertical="center"/>
    </xf>
    <xf numFmtId="165" fontId="2" fillId="4" borderId="0" xfId="0" applyNumberFormat="1" applyFont="1" applyFill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center" vertical="center"/>
    </xf>
    <xf numFmtId="165" fontId="2" fillId="3" borderId="0" xfId="0" applyNumberFormat="1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</cellXfs>
  <cellStyles count="1">
    <cellStyle name="Normal" xfId="0" builtinId="0"/>
  </cellStyles>
  <dxfs count="24"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66"/>
      <color rgb="FF9A7200"/>
      <color rgb="FFFFD47D"/>
      <color rgb="FFB08200"/>
      <color rgb="FFFFCC66"/>
      <color rgb="FFCC9900"/>
      <color rgb="FFF6C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topLeftCell="A22" workbookViewId="0">
      <selection activeCell="D35" sqref="D35:E35"/>
    </sheetView>
  </sheetViews>
  <sheetFormatPr defaultRowHeight="15" x14ac:dyDescent="0.25"/>
  <cols>
    <col min="1" max="1" width="1.42578125" style="13" customWidth="1"/>
    <col min="2" max="2" width="9.140625" style="13"/>
    <col min="3" max="3" width="7.140625" style="13" customWidth="1"/>
    <col min="4" max="4" width="5.7109375" style="13" customWidth="1"/>
    <col min="5" max="6" width="7.140625" style="13" customWidth="1"/>
    <col min="7" max="7" width="5.7109375" style="13" customWidth="1"/>
    <col min="8" max="9" width="7.140625" style="13" customWidth="1"/>
    <col min="10" max="10" width="5.7109375" style="13" customWidth="1"/>
    <col min="11" max="12" width="7.140625" style="13" customWidth="1"/>
    <col min="13" max="13" width="5.7109375" style="13" customWidth="1"/>
    <col min="14" max="15" width="7.140625" style="13" customWidth="1"/>
    <col min="16" max="16" width="5.7109375" style="13" customWidth="1"/>
    <col min="17" max="18" width="7.140625" style="13" customWidth="1"/>
    <col min="19" max="19" width="5.7109375" style="13" customWidth="1"/>
    <col min="20" max="21" width="7.140625" style="13" customWidth="1"/>
    <col min="22" max="22" width="5.7109375" style="13" customWidth="1"/>
    <col min="23" max="23" width="7.140625" style="13" customWidth="1"/>
    <col min="24" max="24" width="1.42578125" style="13" customWidth="1"/>
    <col min="25" max="16384" width="9.140625" style="13"/>
  </cols>
  <sheetData>
    <row r="1" spans="1:24" ht="15" customHeight="1" x14ac:dyDescent="0.25">
      <c r="A1" s="30"/>
      <c r="B1" s="65" t="s">
        <v>16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30"/>
      <c r="X1" s="30"/>
    </row>
    <row r="2" spans="1:24" ht="15" customHeight="1" x14ac:dyDescent="0.25">
      <c r="A2" s="30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30"/>
      <c r="X2" s="30"/>
    </row>
    <row r="3" spans="1:24" ht="15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0"/>
      <c r="V3" s="30"/>
      <c r="W3" s="30"/>
      <c r="X3" s="30"/>
    </row>
    <row r="4" spans="1:24" ht="15" customHeight="1" x14ac:dyDescent="0.25">
      <c r="A4" s="30"/>
      <c r="B4" s="32" t="s">
        <v>12</v>
      </c>
      <c r="C4" s="66"/>
      <c r="D4" s="67"/>
      <c r="E4" s="67"/>
      <c r="F4" s="67"/>
      <c r="G4" s="67"/>
      <c r="H4" s="67"/>
      <c r="I4" s="67"/>
      <c r="J4" s="67"/>
      <c r="K4" s="67"/>
      <c r="L4" s="68"/>
      <c r="M4" s="31"/>
      <c r="N4" s="33" t="s">
        <v>29</v>
      </c>
      <c r="O4" s="66"/>
      <c r="P4" s="68"/>
      <c r="Q4" s="47"/>
      <c r="R4" s="47"/>
      <c r="S4" s="47"/>
      <c r="T4" s="47"/>
      <c r="U4" s="47"/>
      <c r="V4" s="47"/>
      <c r="W4" s="30"/>
      <c r="X4" s="30"/>
    </row>
    <row r="5" spans="1:24" ht="1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5" customHeight="1" x14ac:dyDescent="0.25">
      <c r="A6" s="14"/>
      <c r="B6" s="14"/>
      <c r="C6" s="14"/>
      <c r="D6" s="14"/>
      <c r="E6" s="14"/>
      <c r="F6" s="14"/>
      <c r="G6" s="14"/>
      <c r="H6" s="20" t="s">
        <v>27</v>
      </c>
      <c r="I6" s="20" t="s">
        <v>28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5" customHeight="1" x14ac:dyDescent="0.25">
      <c r="A7" s="14"/>
      <c r="B7" s="15"/>
      <c r="C7" s="16" t="s">
        <v>17</v>
      </c>
      <c r="D7" s="50">
        <v>40</v>
      </c>
      <c r="E7" s="51"/>
      <c r="F7" s="14" t="s">
        <v>18</v>
      </c>
      <c r="G7" s="14"/>
      <c r="H7" s="20">
        <f>VLOOKUP($D$7,Auxiliar!$A:$D,3,0)</f>
        <v>6</v>
      </c>
      <c r="I7" s="20">
        <f>VLOOKUP($D$7,Auxiliar!$A:$D,4,0)</f>
        <v>8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" customHeight="1" x14ac:dyDescent="0.25">
      <c r="A8" s="14"/>
      <c r="B8" s="14"/>
      <c r="C8" s="20">
        <f>IF(AND(C11&lt;&gt;"",E10&lt;&gt;""),C11-E10,"")</f>
        <v>2.0833333333333259E-2</v>
      </c>
      <c r="D8" s="20"/>
      <c r="E8" s="20" t="str">
        <f>IF(AND(C12&lt;&gt;"",E11&lt;&gt;""),C12-E11,"")</f>
        <v/>
      </c>
      <c r="F8" s="20">
        <f>IF(AND(F11&lt;&gt;"",H10&lt;&gt;""),F11-H10,"")</f>
        <v>3.125E-2</v>
      </c>
      <c r="G8" s="20"/>
      <c r="H8" s="20" t="str">
        <f>IF(AND(F12&lt;&gt;"",H11&lt;&gt;""),F12-H11,"")</f>
        <v/>
      </c>
      <c r="I8" s="20" t="str">
        <f>IF(AND(I11&lt;&gt;"",K10&lt;&gt;""),I11-K10,"")</f>
        <v/>
      </c>
      <c r="J8" s="20"/>
      <c r="K8" s="20" t="str">
        <f>IF(AND(I12&lt;&gt;"",K11&lt;&gt;""),I12-K11,"")</f>
        <v/>
      </c>
      <c r="L8" s="20" t="str">
        <f>IF(AND(L11&lt;&gt;"",N10&lt;&gt;""),L11-N10,"")</f>
        <v/>
      </c>
      <c r="M8" s="20"/>
      <c r="N8" s="20">
        <f>IF(AND(L12&lt;&gt;"",N11&lt;&gt;""),L12-N11,"")</f>
        <v>2.083333333333337E-2</v>
      </c>
      <c r="O8" s="20" t="str">
        <f>IF(AND(O11&lt;&gt;"",Q10&lt;&gt;""),O11-Q10,"")</f>
        <v/>
      </c>
      <c r="P8" s="20"/>
      <c r="Q8" s="20" t="str">
        <f>IF(AND(O12&lt;&gt;"",Q11&lt;&gt;""),O12-Q11,"")</f>
        <v/>
      </c>
      <c r="R8" s="20" t="str">
        <f>IF(AND(R11&lt;&gt;"",T10&lt;&gt;""),R11-T10,"")</f>
        <v/>
      </c>
      <c r="S8" s="20"/>
      <c r="T8" s="20" t="str">
        <f>IF(AND(R12&lt;&gt;"",T11&lt;&gt;""),R12-T11,"")</f>
        <v/>
      </c>
      <c r="U8" s="20" t="str">
        <f>IF(AND(U11&lt;&gt;"",W10&lt;&gt;""),U11-W10,"")</f>
        <v/>
      </c>
      <c r="V8" s="20"/>
      <c r="W8" s="20" t="str">
        <f>IF(AND(U12&lt;&gt;"",W11&lt;&gt;""),U12-W11,"")</f>
        <v/>
      </c>
      <c r="X8" s="14"/>
    </row>
    <row r="9" spans="1:24" x14ac:dyDescent="0.25">
      <c r="A9" s="14"/>
      <c r="B9" s="39" t="s">
        <v>1</v>
      </c>
      <c r="C9" s="70" t="s">
        <v>5</v>
      </c>
      <c r="D9" s="71"/>
      <c r="E9" s="72"/>
      <c r="F9" s="69" t="s">
        <v>6</v>
      </c>
      <c r="G9" s="69"/>
      <c r="H9" s="69"/>
      <c r="I9" s="69" t="s">
        <v>7</v>
      </c>
      <c r="J9" s="69"/>
      <c r="K9" s="69"/>
      <c r="L9" s="64" t="s">
        <v>8</v>
      </c>
      <c r="M9" s="64"/>
      <c r="N9" s="64"/>
      <c r="O9" s="64" t="s">
        <v>9</v>
      </c>
      <c r="P9" s="64"/>
      <c r="Q9" s="64"/>
      <c r="R9" s="64" t="s">
        <v>14</v>
      </c>
      <c r="S9" s="64"/>
      <c r="T9" s="64"/>
      <c r="U9" s="64" t="s">
        <v>13</v>
      </c>
      <c r="V9" s="64"/>
      <c r="W9" s="64"/>
      <c r="X9" s="14"/>
    </row>
    <row r="10" spans="1:24" ht="45" customHeight="1" x14ac:dyDescent="0.25">
      <c r="A10" s="14"/>
      <c r="B10" s="39" t="s">
        <v>2</v>
      </c>
      <c r="C10" s="1">
        <v>0.45833333333333331</v>
      </c>
      <c r="D10" s="40" t="s">
        <v>10</v>
      </c>
      <c r="E10" s="2">
        <v>0.52083333333333337</v>
      </c>
      <c r="F10" s="1">
        <v>0.29166666666666669</v>
      </c>
      <c r="G10" s="40" t="s">
        <v>10</v>
      </c>
      <c r="H10" s="2">
        <v>0.45833333333333331</v>
      </c>
      <c r="I10" s="1"/>
      <c r="J10" s="40" t="s">
        <v>10</v>
      </c>
      <c r="K10" s="2"/>
      <c r="L10" s="3"/>
      <c r="M10" s="40" t="s">
        <v>10</v>
      </c>
      <c r="N10" s="4"/>
      <c r="O10" s="5">
        <v>0.29166666666666669</v>
      </c>
      <c r="P10" s="40" t="s">
        <v>10</v>
      </c>
      <c r="Q10" s="2">
        <v>0.45833333333333331</v>
      </c>
      <c r="R10" s="5">
        <v>0.33333333333333331</v>
      </c>
      <c r="S10" s="40" t="s">
        <v>10</v>
      </c>
      <c r="T10" s="2">
        <v>0.5</v>
      </c>
      <c r="U10" s="5"/>
      <c r="V10" s="40" t="s">
        <v>10</v>
      </c>
      <c r="W10" s="2"/>
      <c r="X10" s="14"/>
    </row>
    <row r="11" spans="1:24" ht="45" customHeight="1" x14ac:dyDescent="0.25">
      <c r="A11" s="14"/>
      <c r="B11" s="39" t="s">
        <v>3</v>
      </c>
      <c r="C11" s="1">
        <v>0.54166666666666663</v>
      </c>
      <c r="D11" s="40" t="s">
        <v>10</v>
      </c>
      <c r="E11" s="2">
        <v>0.70833333333333337</v>
      </c>
      <c r="F11" s="1">
        <v>0.48958333333333331</v>
      </c>
      <c r="G11" s="40" t="s">
        <v>10</v>
      </c>
      <c r="H11" s="6">
        <v>0.57291666666666663</v>
      </c>
      <c r="I11" s="1">
        <v>0.54166666666666663</v>
      </c>
      <c r="J11" s="40" t="s">
        <v>10</v>
      </c>
      <c r="K11" s="2">
        <v>0.70833333333333337</v>
      </c>
      <c r="L11" s="5">
        <v>0.58333333333333337</v>
      </c>
      <c r="M11" s="40" t="s">
        <v>10</v>
      </c>
      <c r="N11" s="2">
        <v>0.75</v>
      </c>
      <c r="O11" s="5"/>
      <c r="P11" s="40" t="s">
        <v>10</v>
      </c>
      <c r="Q11" s="2"/>
      <c r="R11" s="5"/>
      <c r="S11" s="40" t="s">
        <v>10</v>
      </c>
      <c r="T11" s="2"/>
      <c r="U11" s="5"/>
      <c r="V11" s="40" t="s">
        <v>10</v>
      </c>
      <c r="W11" s="2"/>
      <c r="X11" s="14"/>
    </row>
    <row r="12" spans="1:24" ht="45" customHeight="1" x14ac:dyDescent="0.25">
      <c r="A12" s="14"/>
      <c r="B12" s="39" t="s">
        <v>4</v>
      </c>
      <c r="C12" s="7"/>
      <c r="D12" s="40" t="s">
        <v>10</v>
      </c>
      <c r="E12" s="4"/>
      <c r="F12" s="1"/>
      <c r="G12" s="40" t="s">
        <v>10</v>
      </c>
      <c r="H12" s="2"/>
      <c r="I12" s="45"/>
      <c r="J12" s="17" t="s">
        <v>10</v>
      </c>
      <c r="K12" s="11"/>
      <c r="L12" s="10">
        <v>0.77083333333333337</v>
      </c>
      <c r="M12" s="17" t="s">
        <v>10</v>
      </c>
      <c r="N12" s="11">
        <v>0.9375</v>
      </c>
      <c r="O12" s="10"/>
      <c r="P12" s="17" t="s">
        <v>10</v>
      </c>
      <c r="Q12" s="11"/>
      <c r="R12" s="12"/>
      <c r="S12" s="17" t="s">
        <v>10</v>
      </c>
      <c r="T12" s="9"/>
      <c r="U12" s="12"/>
      <c r="V12" s="17" t="s">
        <v>10</v>
      </c>
      <c r="W12" s="9"/>
      <c r="X12" s="14"/>
    </row>
    <row r="13" spans="1:24" x14ac:dyDescent="0.25">
      <c r="A13" s="14"/>
      <c r="B13" s="14"/>
      <c r="C13" s="35">
        <f>(E10-C10)</f>
        <v>6.2500000000000056E-2</v>
      </c>
      <c r="D13" s="35">
        <f>(E11-C11)</f>
        <v>0.16666666666666674</v>
      </c>
      <c r="E13" s="35">
        <f>(E12-C12)</f>
        <v>0</v>
      </c>
      <c r="F13" s="35">
        <f>(H10-F10)</f>
        <v>0.16666666666666663</v>
      </c>
      <c r="G13" s="35">
        <f>(H11-F11)</f>
        <v>8.3333333333333315E-2</v>
      </c>
      <c r="H13" s="35">
        <f>(H12-F12)</f>
        <v>0</v>
      </c>
      <c r="I13" s="35">
        <f>(K10-I10)</f>
        <v>0</v>
      </c>
      <c r="J13" s="35">
        <f>(K11-I11)</f>
        <v>0.16666666666666674</v>
      </c>
      <c r="K13" s="35">
        <f>(K12-I12)</f>
        <v>0</v>
      </c>
      <c r="L13" s="35">
        <f>(N10-L10)</f>
        <v>0</v>
      </c>
      <c r="M13" s="35">
        <f>(N11-L11)</f>
        <v>0.16666666666666663</v>
      </c>
      <c r="N13" s="35">
        <f>(N12-L12)</f>
        <v>0.16666666666666663</v>
      </c>
      <c r="O13" s="35">
        <f>(Q10-O10)</f>
        <v>0.16666666666666663</v>
      </c>
      <c r="P13" s="35">
        <f>(Q11-O11)</f>
        <v>0</v>
      </c>
      <c r="Q13" s="35">
        <f>(Q12-O12)</f>
        <v>0</v>
      </c>
      <c r="R13" s="35">
        <f>(T10-R10)</f>
        <v>0.16666666666666669</v>
      </c>
      <c r="S13" s="35">
        <f>(T11-R11)</f>
        <v>0</v>
      </c>
      <c r="T13" s="35">
        <f>(T12-R12)</f>
        <v>0</v>
      </c>
      <c r="U13" s="35">
        <f>(W10-U10)</f>
        <v>0</v>
      </c>
      <c r="V13" s="35">
        <f>(W11-U11)</f>
        <v>0</v>
      </c>
      <c r="W13" s="35">
        <f>(W12-U12)</f>
        <v>0</v>
      </c>
      <c r="X13" s="20"/>
    </row>
    <row r="14" spans="1:24" x14ac:dyDescent="0.25">
      <c r="A14" s="14"/>
      <c r="B14" s="14" t="s">
        <v>11</v>
      </c>
      <c r="C14" s="14"/>
      <c r="D14" s="36">
        <f>C13+D13+E13</f>
        <v>0.2291666666666668</v>
      </c>
      <c r="E14" s="38"/>
      <c r="F14" s="14"/>
      <c r="G14" s="36">
        <f>F13+G13+H13</f>
        <v>0.24999999999999994</v>
      </c>
      <c r="H14" s="38"/>
      <c r="I14" s="14"/>
      <c r="J14" s="36">
        <f>I13+J13+K13</f>
        <v>0.16666666666666674</v>
      </c>
      <c r="K14" s="38"/>
      <c r="L14" s="14"/>
      <c r="M14" s="36">
        <f>L13+M13+N13</f>
        <v>0.33333333333333326</v>
      </c>
      <c r="N14" s="38"/>
      <c r="O14" s="14"/>
      <c r="P14" s="36">
        <f>O13+P13+Q13</f>
        <v>0.16666666666666663</v>
      </c>
      <c r="Q14" s="38"/>
      <c r="R14" s="14"/>
      <c r="S14" s="36">
        <f>R13+S13+T13</f>
        <v>0.16666666666666669</v>
      </c>
      <c r="T14" s="38"/>
      <c r="U14" s="14"/>
      <c r="V14" s="36">
        <f>U13+V13+W13</f>
        <v>0</v>
      </c>
      <c r="W14" s="38"/>
      <c r="X14" s="14"/>
    </row>
    <row r="15" spans="1:24" x14ac:dyDescent="0.25">
      <c r="A15" s="14"/>
      <c r="B15" s="14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14"/>
    </row>
    <row r="16" spans="1:24" ht="15" customHeight="1" x14ac:dyDescent="0.25">
      <c r="A16" s="14"/>
      <c r="B16" s="14"/>
      <c r="C16" s="48"/>
      <c r="D16" s="48"/>
      <c r="E16" s="48"/>
      <c r="F16" s="48"/>
      <c r="G16" s="48"/>
      <c r="H16" s="48"/>
      <c r="I16" s="48" t="str">
        <f t="shared" ref="I16" si="0">IF($D$7=40,IF(AND(I8&lt;&gt;"",OR(I8&lt;0.041,I8&gt;0.126)),"O intervalo deve ter entre 1 e 3 horas",IF(AND(K8&lt;&gt;"",OR(K8&lt;0.041,K8&gt;0.126)),"O intervalo deve ter entre 1 e 3 horas","")))</f>
        <v/>
      </c>
      <c r="J16" s="48"/>
      <c r="K16" s="48"/>
      <c r="L16" s="48"/>
      <c r="M16" s="48"/>
      <c r="N16" s="48"/>
      <c r="O16" s="48" t="str">
        <f t="shared" ref="O16" si="1">IF($D$7=40,IF(AND(O8&lt;&gt;"",OR(O8&lt;0.041,O8&gt;0.126)),"O intervalo deve ter entre 1 e 3 horas",IF(AND(Q8&lt;&gt;"",OR(Q8&lt;0.041,Q8&gt;0.126)),"O intervalo deve ter entre 1 e 3 horas","")))</f>
        <v/>
      </c>
      <c r="P16" s="48"/>
      <c r="Q16" s="48"/>
      <c r="R16" s="48" t="str">
        <f t="shared" ref="R16" si="2">IF($D$7=40,IF(AND(R8&lt;&gt;"",OR(R8&lt;0.041,R8&gt;0.126)),"O intervalo deve ter entre 1 e 3 horas",IF(AND(T8&lt;&gt;"",OR(T8&lt;0.041,T8&gt;0.126)),"O intervalo deve ter entre 1 e 3 horas","")))</f>
        <v/>
      </c>
      <c r="S16" s="48"/>
      <c r="T16" s="48"/>
      <c r="U16" s="48" t="str">
        <f t="shared" ref="U16" si="3">IF($D$7=40,IF(AND(U8&lt;&gt;"",OR(U8&lt;0.041,U8&gt;0.126)),"O intervalo deve ter entre 1 e 3 horas",IF(AND(W8&lt;&gt;"",OR(W8&lt;0.041,W8&gt;0.126)),"O intervalo deve ter entre 1 e 3 horas","")))</f>
        <v/>
      </c>
      <c r="V16" s="48"/>
      <c r="W16" s="48"/>
      <c r="X16" s="14"/>
    </row>
    <row r="17" spans="1:24" x14ac:dyDescent="0.25">
      <c r="A17" s="14"/>
      <c r="B17" s="14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14"/>
    </row>
    <row r="18" spans="1:24" ht="15.75" customHeight="1" x14ac:dyDescent="0.25">
      <c r="A18" s="14"/>
      <c r="B18" s="14"/>
      <c r="C18" s="14"/>
      <c r="D18" s="14"/>
      <c r="E18" s="14"/>
      <c r="F18" s="14"/>
      <c r="G18" s="14"/>
      <c r="H18" s="18"/>
      <c r="I18" s="75" t="s">
        <v>15</v>
      </c>
      <c r="J18" s="75"/>
      <c r="K18" s="75"/>
      <c r="L18" s="76">
        <f>G14+J14+M14+P14+S14+D14+V14</f>
        <v>1.3125</v>
      </c>
      <c r="M18" s="76"/>
      <c r="N18" s="77" t="str">
        <f>IF(L18=D7/24,"","A jornada semanal deve ser de " &amp;TEXT(D7,"00") &amp;" horas")</f>
        <v>A jornada semanal deve ser de 40 horas</v>
      </c>
      <c r="O18" s="77"/>
      <c r="P18" s="77"/>
      <c r="Q18" s="77"/>
      <c r="R18" s="77"/>
      <c r="S18" s="77"/>
      <c r="T18" s="14"/>
      <c r="U18" s="14"/>
      <c r="V18" s="14"/>
      <c r="W18" s="14"/>
      <c r="X18" s="14"/>
    </row>
    <row r="19" spans="1:24" x14ac:dyDescent="0.25">
      <c r="A19" s="14"/>
      <c r="B19" s="14"/>
      <c r="C19" s="14"/>
      <c r="D19" s="14"/>
      <c r="E19" s="14"/>
      <c r="F19" s="14"/>
      <c r="G19" s="14"/>
      <c r="H19" s="14"/>
      <c r="I19" s="75"/>
      <c r="J19" s="75"/>
      <c r="K19" s="75"/>
      <c r="L19" s="76"/>
      <c r="M19" s="76"/>
      <c r="N19" s="77"/>
      <c r="O19" s="77"/>
      <c r="P19" s="77"/>
      <c r="Q19" s="77"/>
      <c r="R19" s="77"/>
      <c r="S19" s="77"/>
      <c r="T19" s="14"/>
      <c r="U19" s="14"/>
      <c r="V19" s="14"/>
      <c r="W19" s="14"/>
      <c r="X19" s="14"/>
    </row>
    <row r="20" spans="1:24" x14ac:dyDescent="0.25">
      <c r="A20" s="14"/>
      <c r="B20" s="19" t="s">
        <v>0</v>
      </c>
      <c r="C20" s="19"/>
      <c r="D20" s="19"/>
      <c r="E20" s="1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" customHeight="1" x14ac:dyDescent="0.25">
      <c r="A21" s="14"/>
      <c r="B21" s="74" t="str">
        <f>VLOOKUP(D7,Auxiliar!A:B,2,0)</f>
        <v>A jornada semanal deve totalizar 40 horas (Art. 5º da Medida Provisória nº 2.174-28, de 24 de agosto de 2001 combinado com Art. 20 da Instrução Normativa nº 2, de 12 de setembro de 2018);
A jornada deve ser de no mínimo seis horas e no máximo oito horas diárias (Art. 19 da Lei nº 8.112/1990 combinado com Art. 1º do Decreto nº 1590/1995 e Art. 2º da Instrução Normativa nº 2, de 12 de setembro de 2018);
Deve existir intervalo para refeição de no mínimo 1 (uma) e no máximo 3 (três) horas (Art. 5º, § 2º do Decreto nº 1590/1995 combinado com Art. 5º da Instrução Normativa nº 2, de 12 de setembro 2018);
Deve existir intervalo de no mínimo 11 (onze) horas entre o fim de uma jornada de trabalho e o início de outra no cargo UFU (Parecer AGU GQ-145, de 16 de março de 1998);
Deve ser assegurado repouso semanal remunerado.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14"/>
    </row>
    <row r="22" spans="1:24" ht="15" customHeight="1" x14ac:dyDescent="0.25">
      <c r="A22" s="1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14"/>
    </row>
    <row r="23" spans="1:24" ht="15" customHeight="1" x14ac:dyDescent="0.25">
      <c r="A23" s="1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14"/>
    </row>
    <row r="24" spans="1:24" ht="15" customHeight="1" x14ac:dyDescent="0.25">
      <c r="A24" s="1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14"/>
    </row>
    <row r="25" spans="1:24" ht="15" customHeight="1" x14ac:dyDescent="0.25">
      <c r="A25" s="1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14"/>
    </row>
    <row r="26" spans="1:24" ht="15" customHeight="1" x14ac:dyDescent="0.25">
      <c r="A26" s="1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14"/>
    </row>
    <row r="27" spans="1:24" ht="15" customHeight="1" x14ac:dyDescent="0.25">
      <c r="A27" s="1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14"/>
    </row>
    <row r="28" spans="1:24" ht="15" customHeight="1" x14ac:dyDescent="0.25">
      <c r="A28" s="1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14"/>
    </row>
    <row r="29" spans="1:24" ht="15" customHeight="1" x14ac:dyDescent="0.25">
      <c r="A29" s="1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14"/>
    </row>
    <row r="30" spans="1:24" ht="15" customHeight="1" x14ac:dyDescent="0.25">
      <c r="A30" s="1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14"/>
    </row>
    <row r="31" spans="1:24" ht="15" customHeight="1" x14ac:dyDescent="0.25">
      <c r="A31" s="1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14"/>
    </row>
    <row r="32" spans="1:24" ht="15" customHeight="1" x14ac:dyDescent="0.25">
      <c r="A32" s="1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14"/>
    </row>
    <row r="33" spans="1:24" ht="15" customHeight="1" x14ac:dyDescent="0.25">
      <c r="A33" s="1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14"/>
    </row>
    <row r="34" spans="1:24" x14ac:dyDescent="0.25">
      <c r="A34" s="22"/>
      <c r="B34" s="41"/>
      <c r="C34" s="41"/>
      <c r="D34" s="41"/>
      <c r="E34" s="41"/>
      <c r="F34" s="41"/>
      <c r="G34" s="41"/>
      <c r="H34" s="44" t="s">
        <v>27</v>
      </c>
      <c r="I34" s="44" t="s">
        <v>28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22"/>
    </row>
    <row r="35" spans="1:24" x14ac:dyDescent="0.25">
      <c r="A35" s="22"/>
      <c r="B35" s="23"/>
      <c r="C35" s="24" t="s">
        <v>21</v>
      </c>
      <c r="D35" s="50">
        <v>40</v>
      </c>
      <c r="E35" s="51"/>
      <c r="F35" s="22" t="s">
        <v>18</v>
      </c>
      <c r="G35" s="22"/>
      <c r="H35" s="44">
        <f>VLOOKUP($D$35,Auxiliar!$A:$D,3,0)</f>
        <v>6</v>
      </c>
      <c r="I35" s="44">
        <f>VLOOKUP($D$35,Auxiliar!$A:$D,4,0)</f>
        <v>8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x14ac:dyDescent="0.25">
      <c r="A36" s="22"/>
      <c r="B36" s="22"/>
      <c r="C36" s="44">
        <f>IF(AND(C39&lt;&gt;"",E38&lt;&gt;""),C39-E38,"")</f>
        <v>0.13541666666666669</v>
      </c>
      <c r="D36" s="44"/>
      <c r="E36" s="44" t="str">
        <f>IF(AND(C40&lt;&gt;"",E39&lt;&gt;""),C40-E39,"")</f>
        <v/>
      </c>
      <c r="F36" s="44">
        <f>IF(AND(F39&lt;&gt;"",H38&lt;&gt;""),F39-H38,"")</f>
        <v>0.1256944444444445</v>
      </c>
      <c r="G36" s="44"/>
      <c r="H36" s="44" t="str">
        <f>IF(AND(F40&lt;&gt;"",H39&lt;&gt;""),F40-H39,"")</f>
        <v/>
      </c>
      <c r="I36" s="44">
        <f>IF(AND(I39&lt;&gt;"",K38&lt;&gt;""),I39-K38,"")</f>
        <v>8.333333333333337E-2</v>
      </c>
      <c r="J36" s="44"/>
      <c r="K36" s="44" t="str">
        <f>IF(AND(I40&lt;&gt;"",K39&lt;&gt;""),I40-K39,"")</f>
        <v/>
      </c>
      <c r="L36" s="44" t="str">
        <f>IF(AND(L39&lt;&gt;"",N38&lt;&gt;""),L39-N38,"")</f>
        <v/>
      </c>
      <c r="M36" s="44"/>
      <c r="N36" s="44">
        <f>IF(AND(L40&lt;&gt;"",N39&lt;&gt;""),L40-N39,"")</f>
        <v>4.0972222222222188E-2</v>
      </c>
      <c r="O36" s="44">
        <f>IF(AND(O39&lt;&gt;"",Q38&lt;&gt;""),O39-Q38,"")</f>
        <v>8.333333333333337E-2</v>
      </c>
      <c r="P36" s="44"/>
      <c r="Q36" s="44" t="str">
        <f>IF(AND(O40&lt;&gt;"",Q39&lt;&gt;""),O40-Q39,"")</f>
        <v/>
      </c>
      <c r="R36" s="44">
        <f>IF(AND(R39&lt;&gt;"",T38&lt;&gt;""),R39-T38,"")</f>
        <v>4.166666666666663E-2</v>
      </c>
      <c r="S36" s="44"/>
      <c r="T36" s="44" t="str">
        <f>IF(AND(R40&lt;&gt;"",T39&lt;&gt;""),R40-T39,"")</f>
        <v/>
      </c>
      <c r="U36" s="44" t="str">
        <f>IF(AND(U39&lt;&gt;"",W38&lt;&gt;""),U39-W38,"")</f>
        <v/>
      </c>
      <c r="V36" s="44"/>
      <c r="W36" s="44" t="str">
        <f>IF(AND(U40&lt;&gt;"",W39&lt;&gt;""),U40-W39,"")</f>
        <v/>
      </c>
      <c r="X36" s="22"/>
    </row>
    <row r="37" spans="1:24" x14ac:dyDescent="0.25">
      <c r="A37" s="22"/>
      <c r="B37" s="43" t="s">
        <v>1</v>
      </c>
      <c r="C37" s="52" t="s">
        <v>5</v>
      </c>
      <c r="D37" s="53"/>
      <c r="E37" s="54"/>
      <c r="F37" s="52" t="s">
        <v>6</v>
      </c>
      <c r="G37" s="53"/>
      <c r="H37" s="54"/>
      <c r="I37" s="52" t="s">
        <v>7</v>
      </c>
      <c r="J37" s="53"/>
      <c r="K37" s="54"/>
      <c r="L37" s="55" t="s">
        <v>8</v>
      </c>
      <c r="M37" s="56"/>
      <c r="N37" s="57"/>
      <c r="O37" s="55" t="s">
        <v>9</v>
      </c>
      <c r="P37" s="56"/>
      <c r="Q37" s="57"/>
      <c r="R37" s="55" t="s">
        <v>14</v>
      </c>
      <c r="S37" s="56"/>
      <c r="T37" s="57"/>
      <c r="U37" s="58" t="s">
        <v>13</v>
      </c>
      <c r="V37" s="58"/>
      <c r="W37" s="58"/>
      <c r="X37" s="22"/>
    </row>
    <row r="38" spans="1:24" ht="45" customHeight="1" x14ac:dyDescent="0.25">
      <c r="A38" s="22"/>
      <c r="B38" s="43" t="s">
        <v>2</v>
      </c>
      <c r="C38" s="1">
        <v>0.29166666666666669</v>
      </c>
      <c r="D38" s="42" t="s">
        <v>10</v>
      </c>
      <c r="E38" s="2">
        <v>0.45833333333333331</v>
      </c>
      <c r="F38" s="1">
        <v>0.29166666666666669</v>
      </c>
      <c r="G38" s="42" t="s">
        <v>10</v>
      </c>
      <c r="H38" s="2">
        <v>0.49236111111111108</v>
      </c>
      <c r="I38" s="1">
        <v>0.33333333333333331</v>
      </c>
      <c r="J38" s="42" t="s">
        <v>10</v>
      </c>
      <c r="K38" s="2">
        <v>0.5</v>
      </c>
      <c r="L38" s="3"/>
      <c r="M38" s="42" t="s">
        <v>10</v>
      </c>
      <c r="N38" s="4"/>
      <c r="O38" s="5">
        <v>0.29166666666666669</v>
      </c>
      <c r="P38" s="42" t="s">
        <v>10</v>
      </c>
      <c r="Q38" s="2">
        <v>0.5</v>
      </c>
      <c r="R38" s="5">
        <v>0.33333333333333331</v>
      </c>
      <c r="S38" s="42" t="s">
        <v>10</v>
      </c>
      <c r="T38" s="2">
        <v>0.5</v>
      </c>
      <c r="U38" s="5"/>
      <c r="V38" s="42" t="s">
        <v>10</v>
      </c>
      <c r="W38" s="2"/>
      <c r="X38" s="22"/>
    </row>
    <row r="39" spans="1:24" ht="45" customHeight="1" x14ac:dyDescent="0.25">
      <c r="A39" s="22"/>
      <c r="B39" s="43" t="s">
        <v>3</v>
      </c>
      <c r="C39" s="1">
        <v>0.59375</v>
      </c>
      <c r="D39" s="42" t="s">
        <v>10</v>
      </c>
      <c r="E39" s="2">
        <v>0.70833333333333337</v>
      </c>
      <c r="F39" s="1">
        <v>0.61805555555555558</v>
      </c>
      <c r="G39" s="42" t="s">
        <v>10</v>
      </c>
      <c r="H39" s="6">
        <v>0.64583333333333337</v>
      </c>
      <c r="I39" s="1">
        <v>0.58333333333333337</v>
      </c>
      <c r="J39" s="42" t="s">
        <v>10</v>
      </c>
      <c r="K39" s="2">
        <v>0.75</v>
      </c>
      <c r="L39" s="5">
        <v>0.54166666666666663</v>
      </c>
      <c r="M39" s="42" t="s">
        <v>10</v>
      </c>
      <c r="N39" s="2">
        <v>0.70833333333333337</v>
      </c>
      <c r="O39" s="5">
        <v>0.58333333333333337</v>
      </c>
      <c r="P39" s="42" t="s">
        <v>10</v>
      </c>
      <c r="Q39" s="2">
        <v>0.72916666666666663</v>
      </c>
      <c r="R39" s="5">
        <v>0.54166666666666663</v>
      </c>
      <c r="S39" s="42" t="s">
        <v>10</v>
      </c>
      <c r="T39" s="2">
        <v>0.72916666666666663</v>
      </c>
      <c r="U39" s="5"/>
      <c r="V39" s="42" t="s">
        <v>10</v>
      </c>
      <c r="W39" s="2"/>
      <c r="X39" s="22"/>
    </row>
    <row r="40" spans="1:24" ht="45" customHeight="1" x14ac:dyDescent="0.25">
      <c r="A40" s="22"/>
      <c r="B40" s="43" t="s">
        <v>4</v>
      </c>
      <c r="C40" s="7"/>
      <c r="D40" s="42" t="s">
        <v>10</v>
      </c>
      <c r="E40" s="4"/>
      <c r="F40" s="7"/>
      <c r="G40" s="42" t="s">
        <v>10</v>
      </c>
      <c r="H40" s="4"/>
      <c r="I40" s="8"/>
      <c r="J40" s="25" t="s">
        <v>10</v>
      </c>
      <c r="K40" s="9"/>
      <c r="L40" s="10">
        <v>0.74930555555555556</v>
      </c>
      <c r="M40" s="25" t="s">
        <v>10</v>
      </c>
      <c r="N40" s="11">
        <v>0.875</v>
      </c>
      <c r="O40" s="12"/>
      <c r="P40" s="25" t="s">
        <v>10</v>
      </c>
      <c r="Q40" s="9"/>
      <c r="R40" s="12"/>
      <c r="S40" s="25" t="s">
        <v>10</v>
      </c>
      <c r="T40" s="9"/>
      <c r="U40" s="12"/>
      <c r="V40" s="25" t="s">
        <v>10</v>
      </c>
      <c r="W40" s="9"/>
      <c r="X40" s="22"/>
    </row>
    <row r="41" spans="1:24" x14ac:dyDescent="0.25">
      <c r="A41" s="22"/>
      <c r="B41" s="22"/>
      <c r="C41" s="28">
        <f>(E38-C38)</f>
        <v>0.16666666666666663</v>
      </c>
      <c r="D41" s="28">
        <f>(E39-C39)</f>
        <v>0.11458333333333337</v>
      </c>
      <c r="E41" s="29">
        <f>(E40-C40)</f>
        <v>0</v>
      </c>
      <c r="F41" s="28">
        <f>(H38-F38)</f>
        <v>0.2006944444444444</v>
      </c>
      <c r="G41" s="28">
        <f>(H39-F39)</f>
        <v>2.777777777777779E-2</v>
      </c>
      <c r="H41" s="29">
        <f>(H40-F40)</f>
        <v>0</v>
      </c>
      <c r="I41" s="28">
        <f>(K38-I38)</f>
        <v>0.16666666666666669</v>
      </c>
      <c r="J41" s="28">
        <f>(K39-I39)</f>
        <v>0.16666666666666663</v>
      </c>
      <c r="K41" s="29">
        <f>(K40-I40)</f>
        <v>0</v>
      </c>
      <c r="L41" s="29">
        <f>(N38-L38)</f>
        <v>0</v>
      </c>
      <c r="M41" s="28">
        <f>(N39-L39)</f>
        <v>0.16666666666666674</v>
      </c>
      <c r="N41" s="28">
        <f>(N40-L40)</f>
        <v>0.12569444444444444</v>
      </c>
      <c r="O41" s="28">
        <f>(Q38-O38)</f>
        <v>0.20833333333333331</v>
      </c>
      <c r="P41" s="28">
        <f>(Q39-O39)</f>
        <v>0.14583333333333326</v>
      </c>
      <c r="Q41" s="29">
        <f>(Q40-O40)</f>
        <v>0</v>
      </c>
      <c r="R41" s="28">
        <f>(T38-R38)</f>
        <v>0.16666666666666669</v>
      </c>
      <c r="S41" s="28">
        <f>(T39-R39)</f>
        <v>0.1875</v>
      </c>
      <c r="T41" s="29">
        <f>(T40-R40)</f>
        <v>0</v>
      </c>
      <c r="U41" s="28">
        <f>(W38-U38)</f>
        <v>0</v>
      </c>
      <c r="V41" s="28">
        <f>(W39-U39)</f>
        <v>0</v>
      </c>
      <c r="W41" s="29">
        <f>(W40-U40)</f>
        <v>0</v>
      </c>
      <c r="X41" s="22"/>
    </row>
    <row r="42" spans="1:24" x14ac:dyDescent="0.25">
      <c r="A42" s="22"/>
      <c r="B42" s="22" t="s">
        <v>11</v>
      </c>
      <c r="C42" s="37"/>
      <c r="D42" s="34">
        <f>C41+D41+E41</f>
        <v>0.28125</v>
      </c>
      <c r="E42" s="37"/>
      <c r="F42" s="37"/>
      <c r="G42" s="34">
        <f>F41+G41+H41</f>
        <v>0.22847222222222219</v>
      </c>
      <c r="H42" s="37"/>
      <c r="I42" s="37"/>
      <c r="J42" s="34">
        <f>I41+J41+K41</f>
        <v>0.33333333333333331</v>
      </c>
      <c r="K42" s="37"/>
      <c r="L42" s="37"/>
      <c r="M42" s="34">
        <f>L41+M41+N41</f>
        <v>0.29236111111111118</v>
      </c>
      <c r="N42" s="37"/>
      <c r="O42" s="37"/>
      <c r="P42" s="34">
        <f>O41+P41+Q41</f>
        <v>0.35416666666666657</v>
      </c>
      <c r="Q42" s="37"/>
      <c r="R42" s="37"/>
      <c r="S42" s="34">
        <f>R41+S41+T41</f>
        <v>0.35416666666666669</v>
      </c>
      <c r="T42" s="37"/>
      <c r="U42" s="37"/>
      <c r="V42" s="34">
        <f>U41+V41+W41</f>
        <v>0</v>
      </c>
      <c r="W42" s="37"/>
      <c r="X42" s="22"/>
    </row>
    <row r="43" spans="1:24" x14ac:dyDescent="0.25">
      <c r="A43" s="22"/>
      <c r="B43" s="22"/>
      <c r="C43" s="49" t="str">
        <f>IF(D42&lt;&gt;0,IF(D42&lt;$H$35/24,"Mínimo de " &amp; TEXT($H$35,"0") &amp;" horas",IF(D42&gt;$I$35/24,"Máximo de " &amp; TEXT($I$35,"0") &amp; " horas","")),"")</f>
        <v/>
      </c>
      <c r="D43" s="49"/>
      <c r="E43" s="49"/>
      <c r="F43" s="49" t="str">
        <f>IF(G42&lt;&gt;0,IF(G42&lt;$H$35/24,"Mínimo de " &amp; TEXT($H$35,"0") &amp;" horas",IF(G42&gt;$I$35/24,"Máximo de " &amp; TEXT($I$35,"0") &amp; " horas","")),"")</f>
        <v>Mínimo de 6 horas</v>
      </c>
      <c r="G43" s="49"/>
      <c r="H43" s="49"/>
      <c r="I43" s="49" t="str">
        <f>IF(J42&lt;&gt;0,IF(J42&lt;$H$35/24,"Mínimo de " &amp; TEXT($H$35,"0") &amp;" horas",IF(J42&gt;$I$35/24,"Máximo de " &amp; TEXT($I$35,"0") &amp; " horas","")),"")</f>
        <v/>
      </c>
      <c r="J43" s="49"/>
      <c r="K43" s="49"/>
      <c r="L43" s="49" t="str">
        <f>IF(M42&lt;&gt;0,IF(M42&lt;$H$35/24,"Mínimo de " &amp; TEXT($H$35,"0") &amp;" horas",IF(M42&gt;$I$35/24,"Máximo de " &amp; TEXT($I$35,"0") &amp; " horas","")),"")</f>
        <v/>
      </c>
      <c r="M43" s="49"/>
      <c r="N43" s="49"/>
      <c r="O43" s="49" t="str">
        <f>IF(P42&lt;&gt;0,IF(P42&lt;$H$35/24,"Mínimo de " &amp; TEXT($H$35,"0") &amp;" horas",IF(P42&gt;$I$35/24,"Máximo de " &amp; TEXT($I$35,"0") &amp; " horas","")),"")</f>
        <v>Máximo de 8 horas</v>
      </c>
      <c r="P43" s="49"/>
      <c r="Q43" s="49"/>
      <c r="R43" s="49" t="str">
        <f>IF(S42&lt;&gt;0,IF(S42&lt;$H$35/24,"Mínimo de " &amp; TEXT($H$35,"0") &amp;" horas",IF(S42&gt;$I$35/24,"Máximo de " &amp; TEXT($I$35,"0") &amp; " horas","")),"")</f>
        <v>Máximo de 8 horas</v>
      </c>
      <c r="S43" s="49"/>
      <c r="T43" s="49"/>
      <c r="U43" s="49" t="str">
        <f>IF(V42&lt;&gt;0,IF(V42&lt;$H$35/24,"Mínimo de " &amp; TEXT($H$35,"0") &amp;" horas",IF(V42&gt;$I$35/24,"Máximo de " &amp; TEXT($I$35,"0") &amp; " horas","")),"")</f>
        <v/>
      </c>
      <c r="V43" s="49"/>
      <c r="W43" s="49"/>
      <c r="X43" s="22"/>
    </row>
    <row r="44" spans="1:24" ht="15" customHeight="1" x14ac:dyDescent="0.25">
      <c r="A44" s="22"/>
      <c r="B44" s="22"/>
      <c r="C44" s="60" t="str">
        <f>IF($D$35=40,IF(AND(C36&lt;&gt;"",OR(C36&lt;0.041,C36&gt;0.126)),"O intervalo deve ter entre 1 e 3 horas",IF(AND(E36&lt;&gt;"",OR(E36&lt;0.041,E36&gt;0.126)),"O intervalo deve ter entre 1 e 3 horas","")),"")</f>
        <v>O intervalo deve ter entre 1 e 3 horas</v>
      </c>
      <c r="D44" s="60"/>
      <c r="E44" s="60"/>
      <c r="F44" s="60" t="str">
        <f>IF($D$35=40,IF(AND(F36&lt;&gt;"",OR(F36&lt;0.041,F36&gt;0.126)),"O intervalo deve ter entre 1 e 3 horas",IF(AND(H36&lt;&gt;"",OR(H36&lt;0.041,H36&gt;0.126)),"O intervalo deve ter entre 1 e 3 horas","")),"")</f>
        <v/>
      </c>
      <c r="G44" s="60"/>
      <c r="H44" s="60"/>
      <c r="I44" s="60" t="str">
        <f>IF($D$35=40,IF(AND(I36&lt;&gt;"",OR(I36&lt;0.041,I36&gt;0.126)),"O intervalo deve ter entre 1 e 3 horas",IF(AND(K36&lt;&gt;"",OR(K36&lt;0.041,K36&gt;0.126)),"O intervalo deve ter entre 1 e 3 horas","")),"")</f>
        <v/>
      </c>
      <c r="J44" s="60"/>
      <c r="K44" s="60"/>
      <c r="L44" s="60" t="str">
        <f>IF($D$35=40,IF(AND(L36&lt;&gt;"",OR(L36&lt;0.041,L36&gt;0.126)),"O intervalo deve ter entre 1 e 3 horas",IF(AND(N36&lt;&gt;"",OR(N36&lt;0.041,N36&gt;0.126)),"O intervalo deve ter entre 1 e 3 horas","")),"")</f>
        <v>O intervalo deve ter entre 1 e 3 horas</v>
      </c>
      <c r="M44" s="60"/>
      <c r="N44" s="60"/>
      <c r="O44" s="60" t="str">
        <f>IF($D$35=40,IF(AND(O36&lt;&gt;"",OR(O36&lt;0.041,O36&gt;0.126)),"O intervalo deve ter entre 1 e 3 horas",IF(AND(Q36&lt;&gt;"",OR(Q36&lt;0.041,Q36&gt;0.126)),"O intervalo deve ter entre 1 e 3 horas","")),"")</f>
        <v/>
      </c>
      <c r="P44" s="60"/>
      <c r="Q44" s="60"/>
      <c r="R44" s="60" t="str">
        <f>IF($D$35=40,IF(AND(R36&lt;&gt;"",OR(R36&lt;0.041,R36&gt;0.126)),"O intervalo deve ter entre 1 e 3 horas",IF(AND(T36&lt;&gt;"",OR(T36&lt;0.041,T36&gt;0.126)),"O intervalo deve ter entre 1 e 3 horas","")),"")</f>
        <v/>
      </c>
      <c r="S44" s="60"/>
      <c r="T44" s="60"/>
      <c r="U44" s="60" t="str">
        <f>IF($D$35=40,IF(AND(U36&lt;&gt;"",OR(U36&lt;0.041,U36&gt;0.126)),"O intervalo deve ter entre 1 e 3 horas",IF(AND(W36&lt;&gt;"",OR(W36&lt;0.041,W36&gt;0.126)),"O intervalo deve ter entre 1 e 3 horas","")),"")</f>
        <v/>
      </c>
      <c r="V44" s="60"/>
      <c r="W44" s="60"/>
      <c r="X44" s="22"/>
    </row>
    <row r="45" spans="1:24" x14ac:dyDescent="0.25">
      <c r="A45" s="22"/>
      <c r="B45" s="22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22"/>
    </row>
    <row r="46" spans="1:24" ht="15.75" customHeight="1" x14ac:dyDescent="0.25">
      <c r="A46" s="22"/>
      <c r="B46" s="22"/>
      <c r="C46" s="22"/>
      <c r="D46" s="46"/>
      <c r="E46" s="22"/>
      <c r="F46" s="22"/>
      <c r="G46" s="22"/>
      <c r="H46" s="26"/>
      <c r="I46" s="62" t="s">
        <v>15</v>
      </c>
      <c r="J46" s="62"/>
      <c r="K46" s="62"/>
      <c r="L46" s="63">
        <f>G42+J42+M42+P42+S42+D42+V42</f>
        <v>1.84375</v>
      </c>
      <c r="M46" s="63"/>
      <c r="N46" s="59" t="str">
        <f>IF(L46=D35/24,"","A jornada semanal deve ser de " &amp;TEXT(D35,"00") &amp;" horas")</f>
        <v>A jornada semanal deve ser de 40 horas</v>
      </c>
      <c r="O46" s="59"/>
      <c r="P46" s="59"/>
      <c r="Q46" s="59"/>
      <c r="R46" s="59"/>
      <c r="S46" s="59"/>
      <c r="T46" s="22"/>
      <c r="U46" s="22"/>
      <c r="V46" s="22"/>
      <c r="W46" s="22"/>
      <c r="X46" s="22"/>
    </row>
    <row r="47" spans="1:24" ht="15" customHeight="1" x14ac:dyDescent="0.25">
      <c r="A47" s="22"/>
      <c r="B47" s="22"/>
      <c r="C47" s="22"/>
      <c r="D47" s="22"/>
      <c r="E47" s="22"/>
      <c r="F47" s="22"/>
      <c r="G47" s="22"/>
      <c r="H47" s="22"/>
      <c r="I47" s="62"/>
      <c r="J47" s="62"/>
      <c r="K47" s="62"/>
      <c r="L47" s="63"/>
      <c r="M47" s="63"/>
      <c r="N47" s="59"/>
      <c r="O47" s="59"/>
      <c r="P47" s="59"/>
      <c r="Q47" s="59"/>
      <c r="R47" s="59"/>
      <c r="S47" s="59"/>
      <c r="T47" s="22"/>
      <c r="U47" s="22"/>
      <c r="V47" s="22"/>
      <c r="W47" s="22"/>
      <c r="X47" s="22"/>
    </row>
    <row r="48" spans="1:24" x14ac:dyDescent="0.25">
      <c r="A48" s="22"/>
      <c r="B48" s="27" t="s">
        <v>0</v>
      </c>
      <c r="C48" s="27"/>
      <c r="D48" s="27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5" customHeight="1" x14ac:dyDescent="0.25">
      <c r="A49" s="22"/>
      <c r="B49" s="61" t="str">
        <f>VLOOKUP(D35,Auxiliar!A:B,2,0)</f>
        <v>A jornada semanal deve totalizar 40 horas (Art. 5º da Medida Provisória nº 2.174-28, de 24 de agosto de 2001 combinado com Art. 20 da Instrução Normativa nº 2, de 12 de setembro de 2018);
A jornada deve ser de no mínimo seis horas e no máximo oito horas diárias (Art. 19 da Lei nº 8.112/1990 combinado com Art. 1º do Decreto nº 1590/1995 e Art. 2º da Instrução Normativa nº 2, de 12 de setembro de 2018);
Deve existir intervalo para refeição de no mínimo 1 (uma) e no máximo 3 (três) horas (Art. 5º, § 2º do Decreto nº 1590/1995 combinado com Art. 5º da Instrução Normativa nº 2, de 12 de setembro 2018);
Deve existir intervalo de no mínimo 11 (onze) horas entre o fim de uma jornada de trabalho e o início de outra no cargo UFU (Parecer AGU GQ-145, de 16 de março de 1998);
Deve ser assegurado repouso semanal remunerado.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22"/>
    </row>
    <row r="50" spans="1:24" x14ac:dyDescent="0.25">
      <c r="A50" s="22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22"/>
    </row>
    <row r="51" spans="1:24" x14ac:dyDescent="0.25">
      <c r="A51" s="22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22"/>
    </row>
    <row r="52" spans="1:24" x14ac:dyDescent="0.25">
      <c r="A52" s="22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22"/>
    </row>
    <row r="53" spans="1:24" x14ac:dyDescent="0.25">
      <c r="A53" s="22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22"/>
    </row>
    <row r="54" spans="1:24" x14ac:dyDescent="0.25">
      <c r="A54" s="22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22"/>
    </row>
    <row r="55" spans="1:24" x14ac:dyDescent="0.25">
      <c r="A55" s="22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22"/>
    </row>
    <row r="56" spans="1:24" x14ac:dyDescent="0.25">
      <c r="A56" s="2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22"/>
    </row>
    <row r="57" spans="1:24" x14ac:dyDescent="0.25">
      <c r="A57" s="22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22"/>
    </row>
    <row r="58" spans="1:24" x14ac:dyDescent="0.25">
      <c r="A58" s="2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22"/>
    </row>
    <row r="59" spans="1:24" x14ac:dyDescent="0.25">
      <c r="A59" s="22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22"/>
    </row>
    <row r="60" spans="1:24" x14ac:dyDescent="0.25">
      <c r="A60" s="22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22"/>
    </row>
    <row r="61" spans="1:24" x14ac:dyDescent="0.25">
      <c r="A61" s="22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22"/>
    </row>
  </sheetData>
  <sheetProtection selectLockedCells="1"/>
  <mergeCells count="55">
    <mergeCell ref="F15:H15"/>
    <mergeCell ref="I15:K15"/>
    <mergeCell ref="L15:N15"/>
    <mergeCell ref="B21:W33"/>
    <mergeCell ref="I18:K19"/>
    <mergeCell ref="L18:M19"/>
    <mergeCell ref="C15:E15"/>
    <mergeCell ref="N18:S19"/>
    <mergeCell ref="O15:Q15"/>
    <mergeCell ref="R15:T15"/>
    <mergeCell ref="U15:W15"/>
    <mergeCell ref="C16:E17"/>
    <mergeCell ref="F16:H17"/>
    <mergeCell ref="I16:K17"/>
    <mergeCell ref="L16:N17"/>
    <mergeCell ref="O16:Q17"/>
    <mergeCell ref="U9:W9"/>
    <mergeCell ref="B1:V2"/>
    <mergeCell ref="C4:L4"/>
    <mergeCell ref="F9:H9"/>
    <mergeCell ref="I9:K9"/>
    <mergeCell ref="L9:N9"/>
    <mergeCell ref="O9:Q9"/>
    <mergeCell ref="R9:T9"/>
    <mergeCell ref="C9:E9"/>
    <mergeCell ref="D7:E7"/>
    <mergeCell ref="O4:P4"/>
    <mergeCell ref="N46:S47"/>
    <mergeCell ref="R43:T43"/>
    <mergeCell ref="R44:T45"/>
    <mergeCell ref="O43:Q43"/>
    <mergeCell ref="B49:W61"/>
    <mergeCell ref="C44:E45"/>
    <mergeCell ref="F44:H45"/>
    <mergeCell ref="I44:K45"/>
    <mergeCell ref="L44:N45"/>
    <mergeCell ref="O44:Q45"/>
    <mergeCell ref="I46:K47"/>
    <mergeCell ref="L46:M47"/>
    <mergeCell ref="U44:W45"/>
    <mergeCell ref="R16:T17"/>
    <mergeCell ref="U16:W17"/>
    <mergeCell ref="U43:W43"/>
    <mergeCell ref="D35:E35"/>
    <mergeCell ref="C37:E37"/>
    <mergeCell ref="F37:H37"/>
    <mergeCell ref="I37:K37"/>
    <mergeCell ref="L37:N37"/>
    <mergeCell ref="C43:E43"/>
    <mergeCell ref="F43:H43"/>
    <mergeCell ref="I43:K43"/>
    <mergeCell ref="L43:N43"/>
    <mergeCell ref="O37:Q37"/>
    <mergeCell ref="R37:T37"/>
    <mergeCell ref="U37:W37"/>
  </mergeCells>
  <conditionalFormatting sqref="F43:H43">
    <cfRule type="expression" dxfId="23" priority="35">
      <formula>AND(G42&lt;&gt;0,G42&gt;$I$35/24)</formula>
    </cfRule>
    <cfRule type="expression" dxfId="22" priority="36">
      <formula>AND(G42&lt;&gt;0,G42&lt;$H$35/24)</formula>
    </cfRule>
  </conditionalFormatting>
  <conditionalFormatting sqref="I43:K43">
    <cfRule type="expression" dxfId="21" priority="33">
      <formula>AND(J42&lt;&gt;0,J42&gt;$I$35/24)</formula>
    </cfRule>
    <cfRule type="expression" dxfId="20" priority="34">
      <formula>AND(J42&lt;&gt;0,J42&lt;$H$35/24)</formula>
    </cfRule>
  </conditionalFormatting>
  <conditionalFormatting sqref="L43:N43">
    <cfRule type="expression" dxfId="19" priority="31">
      <formula>AND(M42&lt;&gt;0,M42&gt;$I$35/24)</formula>
    </cfRule>
    <cfRule type="expression" dxfId="18" priority="32">
      <formula>AND(M42&lt;&gt;0,M42&lt;$H$35/24)</formula>
    </cfRule>
  </conditionalFormatting>
  <conditionalFormatting sqref="O43:Q43">
    <cfRule type="expression" dxfId="17" priority="29">
      <formula>AND(P42&lt;&gt;0,P42&gt;$I$35/24)</formula>
    </cfRule>
    <cfRule type="expression" dxfId="16" priority="30">
      <formula>AND(P42&lt;&gt;0,P42&lt;$H$35/24)</formula>
    </cfRule>
  </conditionalFormatting>
  <conditionalFormatting sqref="R43:T43">
    <cfRule type="expression" dxfId="15" priority="27">
      <formula>AND(S42&lt;&gt;0,S42&gt;$I$35/24)</formula>
    </cfRule>
    <cfRule type="expression" dxfId="14" priority="28">
      <formula>AND(S42&lt;&gt;0,S42&lt;$H$35/24)</formula>
    </cfRule>
  </conditionalFormatting>
  <conditionalFormatting sqref="U43:W43">
    <cfRule type="expression" dxfId="13" priority="25">
      <formula>AND(V42&lt;&gt;0,V42&gt;$I$35/24)</formula>
    </cfRule>
    <cfRule type="expression" dxfId="12" priority="26">
      <formula>AND(V42&lt;&gt;0,V42&lt;$H$35/24)</formula>
    </cfRule>
  </conditionalFormatting>
  <conditionalFormatting sqref="L18:S19">
    <cfRule type="expression" dxfId="11" priority="24">
      <formula>$L$18&lt;&gt;$D$7/24</formula>
    </cfRule>
  </conditionalFormatting>
  <conditionalFormatting sqref="L46:S47">
    <cfRule type="expression" dxfId="10" priority="22">
      <formula>$L$46&lt;&gt;$D$35/24</formula>
    </cfRule>
  </conditionalFormatting>
  <conditionalFormatting sqref="C43">
    <cfRule type="expression" dxfId="9" priority="37">
      <formula>AND(D42&lt;&gt;0,D42&gt;$I$35/24)</formula>
    </cfRule>
    <cfRule type="expression" dxfId="8" priority="38">
      <formula>AND(D42&lt;&gt;0,D42&lt;$H$35/24)</formula>
    </cfRule>
  </conditionalFormatting>
  <conditionalFormatting sqref="C16 F16 I16 L16 O16 R16 U16">
    <cfRule type="expression" dxfId="7" priority="21">
      <formula>C$16="O intervalo deve ter entre 1 e 3 horas"</formula>
    </cfRule>
  </conditionalFormatting>
  <conditionalFormatting sqref="C44:E45">
    <cfRule type="expression" dxfId="6" priority="14">
      <formula>C44="O intervalo deve ter entre 1 e 3 horas"</formula>
    </cfRule>
  </conditionalFormatting>
  <conditionalFormatting sqref="F44:H45">
    <cfRule type="expression" dxfId="5" priority="6">
      <formula>F44="O intervalo deve ter entre 1 e 3 horas"</formula>
    </cfRule>
  </conditionalFormatting>
  <conditionalFormatting sqref="I44:K45">
    <cfRule type="expression" dxfId="4" priority="5">
      <formula>I44="O intervalo deve ter entre 1 e 3 horas"</formula>
    </cfRule>
  </conditionalFormatting>
  <conditionalFormatting sqref="L44:N45">
    <cfRule type="expression" dxfId="3" priority="4">
      <formula>L44="O intervalo deve ter entre 1 e 3 horas"</formula>
    </cfRule>
  </conditionalFormatting>
  <conditionalFormatting sqref="O44:Q45">
    <cfRule type="expression" dxfId="2" priority="3">
      <formula>O44="O intervalo deve ter entre 1 e 3 horas"</formula>
    </cfRule>
  </conditionalFormatting>
  <conditionalFormatting sqref="R44:T45">
    <cfRule type="expression" dxfId="1" priority="2">
      <formula>R44="O intervalo deve ter entre 1 e 3 horas"</formula>
    </cfRule>
  </conditionalFormatting>
  <conditionalFormatting sqref="U44:W45">
    <cfRule type="expression" dxfId="0" priority="1">
      <formula>U44="O intervalo deve ter entre 1 e 3 horas"</formula>
    </cfRule>
  </conditionalFormatting>
  <dataValidations count="1">
    <dataValidation type="list" allowBlank="1" showInputMessage="1" showErrorMessage="1" sqref="D7:E7 D35:E35">
      <formula1>"20,30,40"</formula1>
    </dataValidation>
  </dataValidations>
  <pageMargins left="0.23622047244094491" right="0.23622047244094491" top="0.39370078740157483" bottom="0.3937007874015748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2" sqref="E2"/>
    </sheetView>
  </sheetViews>
  <sheetFormatPr defaultRowHeight="15" x14ac:dyDescent="0.25"/>
  <cols>
    <col min="2" max="2" width="67.42578125" customWidth="1"/>
  </cols>
  <sheetData>
    <row r="1" spans="1:4" x14ac:dyDescent="0.25">
      <c r="A1" t="s">
        <v>19</v>
      </c>
      <c r="B1" t="s">
        <v>20</v>
      </c>
      <c r="C1" t="s">
        <v>25</v>
      </c>
      <c r="D1" t="s">
        <v>26</v>
      </c>
    </row>
    <row r="2" spans="1:4" ht="207.75" customHeight="1" x14ac:dyDescent="0.25">
      <c r="A2">
        <v>20</v>
      </c>
      <c r="B2" s="21" t="s">
        <v>22</v>
      </c>
      <c r="C2">
        <v>4</v>
      </c>
      <c r="D2">
        <v>4</v>
      </c>
    </row>
    <row r="3" spans="1:4" ht="207.75" customHeight="1" x14ac:dyDescent="0.25">
      <c r="A3">
        <v>30</v>
      </c>
      <c r="B3" s="21" t="s">
        <v>23</v>
      </c>
      <c r="C3">
        <v>6</v>
      </c>
      <c r="D3">
        <v>6</v>
      </c>
    </row>
    <row r="4" spans="1:4" ht="261.75" customHeight="1" x14ac:dyDescent="0.25">
      <c r="A4">
        <v>40</v>
      </c>
      <c r="B4" s="21" t="s">
        <v>24</v>
      </c>
      <c r="C4">
        <v>6</v>
      </c>
      <c r="D4">
        <v>8</v>
      </c>
    </row>
  </sheetData>
  <sheetProtection algorithmName="SHA-512" hashValue="jhB5xQi1eUgTmrz1NWNaX4U6l+Q1P/3v2ORlxWwB4c32e4r0Sh6K3XYzm2/rRFrkImXtQ44VmTFOK1T0nQsp2g==" saltValue="3GPlqotGE6FXi3zLgxiNsg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Horários</vt:lpstr>
      <vt:lpstr>Auxiliar</vt:lpstr>
      <vt:lpstr>'Quadro Horários'!Titulos_de_impressao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PT_2017-2 Igor Santos Peretta.xlsm</dc:title>
  <dc:creator>Sérgio Ferreira</dc:creator>
  <cp:lastModifiedBy>Jéssica Izidoro Custódia Oliveira</cp:lastModifiedBy>
  <cp:lastPrinted>2018-10-11T18:29:46Z</cp:lastPrinted>
  <dcterms:created xsi:type="dcterms:W3CDTF">2017-05-05T17:23:05Z</dcterms:created>
  <dcterms:modified xsi:type="dcterms:W3CDTF">2019-02-04T18:38:41Z</dcterms:modified>
</cp:coreProperties>
</file>